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55"/>
  </bookViews>
  <sheets>
    <sheet name="Harmonogram2018" sheetId="1" r:id="rId1"/>
  </sheets>
  <definedNames>
    <definedName name="_xlnm.Print_Titles" localSheetId="0">Harmonogram2018!$4:$6</definedName>
    <definedName name="_xlnm.Print_Area" localSheetId="0">Harmonogram2018!$B$2:$S$44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/>
  <c r="N8"/>
  <c r="N7"/>
  <c r="N37" l="1"/>
  <c r="P37" s="1"/>
  <c r="N24"/>
  <c r="P24" s="1"/>
  <c r="N20"/>
  <c r="P20" s="1"/>
  <c r="N36" l="1"/>
  <c r="P36" s="1"/>
  <c r="N35"/>
  <c r="P35" s="1"/>
  <c r="N34"/>
  <c r="P34" s="1"/>
  <c r="N33"/>
  <c r="P33" s="1"/>
  <c r="N31"/>
  <c r="P31" s="1"/>
  <c r="N30"/>
  <c r="P30" s="1"/>
  <c r="N32"/>
  <c r="P32" s="1"/>
  <c r="N29"/>
  <c r="P29" s="1"/>
  <c r="N28"/>
  <c r="P28" s="1"/>
  <c r="N27"/>
  <c r="P27" s="1"/>
  <c r="N26"/>
  <c r="P26" s="1"/>
  <c r="N10" l="1"/>
  <c r="P10" s="1"/>
  <c r="N14"/>
  <c r="P14" s="1"/>
  <c r="N23"/>
  <c r="P23" s="1"/>
  <c r="N25"/>
  <c r="P25" s="1"/>
  <c r="N19" l="1"/>
  <c r="P19" s="1"/>
  <c r="N38" l="1"/>
  <c r="N13" l="1"/>
  <c r="P13" s="1"/>
  <c r="P38" l="1"/>
  <c r="P9"/>
  <c r="P8"/>
  <c r="P7"/>
</calcChain>
</file>

<file path=xl/sharedStrings.xml><?xml version="1.0" encoding="utf-8"?>
<sst xmlns="http://schemas.openxmlformats.org/spreadsheetml/2006/main" count="308" uniqueCount="106">
  <si>
    <t>Identifikace oblasti podpory</t>
  </si>
  <si>
    <t>Zacílení výzvy</t>
  </si>
  <si>
    <t>Základní plánované údaje o výzvě</t>
  </si>
  <si>
    <t>Synergie a komplementarita výzvy</t>
  </si>
  <si>
    <t>Prioritní osa</t>
  </si>
  <si>
    <t>Investiční priorita</t>
  </si>
  <si>
    <t>Specifický cíl</t>
  </si>
  <si>
    <t xml:space="preserve">Číslo výzvy </t>
  </si>
  <si>
    <t>Podporované aktivity</t>
  </si>
  <si>
    <t>Příjemci</t>
  </si>
  <si>
    <t>Cílové skupiny</t>
  </si>
  <si>
    <t>Území dopadu</t>
  </si>
  <si>
    <t>Druh výzvy</t>
  </si>
  <si>
    <t>Plánované datum vyhlášení výzvy</t>
  </si>
  <si>
    <t xml:space="preserve">Předpokládaný datum zahájení přijmu žádostí </t>
  </si>
  <si>
    <t>Předpokládaný datum ukončení příjmu žádostí</t>
  </si>
  <si>
    <t>Alokace plánové výzvy (podpora)</t>
  </si>
  <si>
    <t>Model hodnocení</t>
  </si>
  <si>
    <t>Komplementarita plánované výzvy</t>
  </si>
  <si>
    <t>Synergie plánované výzvy</t>
  </si>
  <si>
    <r>
      <t>Celková alokace</t>
    </r>
    <r>
      <rPr>
        <sz val="12"/>
        <color theme="1"/>
        <rFont val="Arial"/>
        <family val="2"/>
        <charset val="238"/>
      </rPr>
      <t>*</t>
    </r>
  </si>
  <si>
    <t>Z toho příspěvek Unie</t>
  </si>
  <si>
    <r>
      <t>Z toho národní spolufinancování</t>
    </r>
    <r>
      <rPr>
        <sz val="12"/>
        <color theme="1"/>
        <rFont val="Arial"/>
        <family val="2"/>
        <charset val="238"/>
      </rPr>
      <t xml:space="preserve"> *</t>
    </r>
  </si>
  <si>
    <r>
      <t xml:space="preserve">Zachování a ochrana životního prostředí a podporování účinného využívání zdrojů: investicemi do vodního hospodářství s cílem plnit požadavky </t>
    </r>
    <r>
      <rPr>
        <i/>
        <sz val="10"/>
        <rFont val="Calibri"/>
        <family val="2"/>
        <charset val="238"/>
        <scheme val="minor"/>
      </rPr>
      <t xml:space="preserve">acquis </t>
    </r>
    <r>
      <rPr>
        <sz val="10"/>
        <rFont val="Calibri"/>
        <family val="2"/>
        <charset val="238"/>
        <scheme val="minor"/>
      </rPr>
      <t>Unie v oblasti životního prostředí a řešením potřeb investic, které podle zjištění členských států přesahují rámec těchto požadavků</t>
    </r>
  </si>
  <si>
    <t>1.1 Snížit množství vypouštěného znečištění do povrchových i podzemních vod z komunálních zdrojů a vnos znečišťujících látek do povrchových a podzemních vod</t>
  </si>
  <si>
    <t>Území ČR</t>
  </si>
  <si>
    <t>kolová (soutěžní)</t>
  </si>
  <si>
    <t>jednokolový</t>
  </si>
  <si>
    <t>N/R</t>
  </si>
  <si>
    <t>bez omezení, dle PD v případě že žadatelem není obec/město/dobrovolný svazek obcí/městská část,   musí být  žadatel zároveň vlastníkem vodovodů nebo kanalizací pro veřejnou potřebu ve smyslu zák. 274/2001 Sb., o vodovodech a kanalizacích</t>
  </si>
  <si>
    <t>veřejný sektor - vlastníci   vodovodů nebo  kanalizací pro veřejnou potřebu  ve smyslu zák. 274/2001 Sb., o vodovodech a kanalizacích</t>
  </si>
  <si>
    <t xml:space="preserve">aktivita 1.1.3 </t>
  </si>
  <si>
    <t>bez omezení, dle PD</t>
  </si>
  <si>
    <t>veřejný sektor</t>
  </si>
  <si>
    <t>průběžná (nesoutěžní)</t>
  </si>
  <si>
    <t>1.2 Zajistit dodávky pitné vody v odpovídající jakosti a množství</t>
  </si>
  <si>
    <t>Podporování přispůsobení se změně klimatu, předcházení rizikům a řízení rizik podporou investic zaměřených na řešení konkrétních rizik, zajištěním odolnosti vůči katastrofám a vývojem systémů pro zvládání katastrof</t>
  </si>
  <si>
    <t xml:space="preserve">1.3 Zajistit povodňovou ochranu intravilánu </t>
  </si>
  <si>
    <t>IROP</t>
  </si>
  <si>
    <t>1.4 Podpořit preventivní protipovodňová opatření</t>
  </si>
  <si>
    <t>Zachování a ochrana životního prostředí a podporování účinného využívání zdrojů příjímáním opatření ke zlepšování městského prostředí, revitalizaci měst, regenaraci a dekontaminaci dříve zastavěných území, snížení znečištění ovzduší a podporou opatření ke snížení hluku</t>
  </si>
  <si>
    <t>2.3 Zlepšit systém sledování, hodnocení a předpovídání vývoje kvality ovzduší a souvisejících meteorologických aspektů</t>
  </si>
  <si>
    <r>
      <t xml:space="preserve">Zachování a ochrana životního prostředí a podporování účinného využívání zdrojů investicemi do odpadového hospodářství s cílem plnit požadavky </t>
    </r>
    <r>
      <rPr>
        <i/>
        <sz val="10"/>
        <rFont val="Calibri"/>
        <family val="2"/>
        <charset val="238"/>
        <scheme val="minor"/>
      </rPr>
      <t xml:space="preserve">acquis </t>
    </r>
    <r>
      <rPr>
        <sz val="10"/>
        <rFont val="Calibri"/>
        <family val="2"/>
        <charset val="238"/>
        <scheme val="minor"/>
      </rPr>
      <t>Unie v oblasti životního prostředí a řešením potřeb investic, které podle zjištění členských států přesahují rámec těchto požadavků</t>
    </r>
  </si>
  <si>
    <t>3.1 Prevence vzniku odpadů</t>
  </si>
  <si>
    <t>3.2 Zvýšit podíl materiálového a energetického využití odpadů</t>
  </si>
  <si>
    <t>Podporování přizpůsobení se změně klimatu, předcházení rizikům a řízení rizik podporou investic zaměřených na řešení konkrétních rizik, zajištěním odolnosti vůči katastrofám a vývojem systémů pro zvládání katastrof</t>
  </si>
  <si>
    <t>3.4 Dokončit inventarizaci a odstranit ekologické zátěže</t>
  </si>
  <si>
    <t>aktivita 3.4.2 a 3.4.3</t>
  </si>
  <si>
    <t>subjekty zajišťující odstraňování ekologických zátěží</t>
  </si>
  <si>
    <t>Území ČR, mimo území hl. města Prahy</t>
  </si>
  <si>
    <t xml:space="preserve">4.2 Posílit biodiverzitu </t>
  </si>
  <si>
    <t>4.3 Posílit přirozené funkce krajiny</t>
  </si>
  <si>
    <t>vlastníci a správci pozemků, organizace podílející se na ochraně přírody a krajiny, správci povodí a správci vodních toků</t>
  </si>
  <si>
    <t>PRV / OP D / IROP</t>
  </si>
  <si>
    <t>4.4 Zlepšit kvalitu prostředí v sídlech</t>
  </si>
  <si>
    <t xml:space="preserve">Podporování  přechodu na nízkouhlíkové hospodářství ve všech odvětvích podporou energetické účinnosti, inteligentních systémů hospodaření s energií a využívání energie z obnovitelných zdrojů ve veřejných infrastrukturách, mimo jiné ve veřejných budovách a v oblasti bydlení </t>
  </si>
  <si>
    <t>5.1 Snížit energetickou náročnost  veřejných budov a zvýšit využití obnovitelných zdrojů energie</t>
  </si>
  <si>
    <t>5.2 Dosáhnout vysokého energetického standardu nových veřejných budov</t>
  </si>
  <si>
    <t>stavebníci</t>
  </si>
  <si>
    <t>Pozn. 1: V rámci alokací plánovaných výzev se jedná pouze o podporu poskytovanou prostřednictvím dotace</t>
  </si>
  <si>
    <t>aktivita 4.3.2: zpracování plánů ÚSES</t>
  </si>
  <si>
    <t>4.1 Zajistit příznivý stav předmětu ochrany národně významných chráněných území</t>
  </si>
  <si>
    <t>orgány ochrany přírody pro chráněná území národního významu a území soustavy NATURA 2000</t>
  </si>
  <si>
    <t>Chráněná území národního významu (NP, NPR, NPP, CHKO) a lokality soustavy Natura 2000, mimo území hl. města Prahy</t>
  </si>
  <si>
    <t>AOPK ČR, NP, Správa jeskyní ČR</t>
  </si>
  <si>
    <t>bez omezení, dle PD (ORP)</t>
  </si>
  <si>
    <t>46</t>
  </si>
  <si>
    <t>omezení na aktivitu 1.4.1 - zpracování podkladů pro stanovení záplavových území a map povodňového ohrožení</t>
  </si>
  <si>
    <t>Podniky Povodí</t>
  </si>
  <si>
    <t>Zachování a ochrana životního prostředí a podporování účinného využívání zdrojů ochranou a obnovou biologické rozmanitosti a půdy a podporou ekosystémových služeb, včetně prostřednictvím sítě Natura 2000 a ekologických infrastruktur</t>
  </si>
  <si>
    <t>veřejný sektor, organizace zajišťující technická opatření na vodních tocích, Česká republika prostřednictvím organizačních složek státu a jimi zřízených příspěvkových organizací
fyzické osoby podnikající pro aktivitu 1.3.3 – vybudování nebo rekonstrukce bezpečnostních přelivů vodních nádrží</t>
  </si>
  <si>
    <t>aktivita 1.1.1 a 1.1.2</t>
  </si>
  <si>
    <t>16.1.2017</t>
  </si>
  <si>
    <t>5.1.2018</t>
  </si>
  <si>
    <t>IROP / EÚS ČR-PL</t>
  </si>
  <si>
    <t>IROP / PRV / OP R / EÚS ČR-PL</t>
  </si>
  <si>
    <t>EÚS ČR-PL</t>
  </si>
  <si>
    <t>vlastníci a provozovatelé stacionárních zdrojů znečišťování ovzduší</t>
  </si>
  <si>
    <t xml:space="preserve">2.2 Snížit emise stacionárních zdrojů podílejících se na expozici obyvatelstva nadlimitním koncentracím znečišťujících látek </t>
  </si>
  <si>
    <t>OP PIK</t>
  </si>
  <si>
    <t>OP PIK / PRV</t>
  </si>
  <si>
    <t>aktivita 1.4.1 - zpracování podkladů pro vymezení území ohroženého zvláštní povodní a aktivita 1.4.3</t>
  </si>
  <si>
    <t>IROP / OP PIK / OP PPR / PRV / národní programy MŠMT</t>
  </si>
  <si>
    <t>* Jedná se o orientační částku dopočtenou na základě max. možné míry podpory v rámci dané výzvy</t>
  </si>
  <si>
    <t>dle PD vyjma krajů, AOPK ČR, NP, Správy jeskyní ČR</t>
  </si>
  <si>
    <t>orgány ochrany přírody pro chráněná území národního významu a území soustavy NATURA 2000, vlastníci a nájemci pozemků</t>
  </si>
  <si>
    <t>Chráněná území národního významu (NP, NPR, NPP, CHKO) a lokality soustavy Natura 2000 mimo území hlavního města Prahy.</t>
  </si>
  <si>
    <t>vlastníci a nájemci pozemků, orgány státní správy a organizace podílející
se na ochraně přírody a krajiny</t>
  </si>
  <si>
    <t>IROP / PRV / OP R</t>
  </si>
  <si>
    <t>aktivita 4.3.1: Zprůchodnění migračních bariér pro živočichy a opatření k omezování úmrtnosti živočichů spojené s rozvojem technické infrastruktury - vyplývající z Koncepce zprůchodnění říční sítě ČR - aktualizace 2014</t>
  </si>
  <si>
    <t>aktivita 4.3.3: Revitalizace a podpora samovolné renaturace vodních toků a niv, obnova ekostabilizačních funkcí vodních a na vodu vázaných ekosystémů - opatření vyplývající z plánů dílčích povodí
Aktivita 4.3.1: Zprůchodnění migračních bariér pro živočichy a opatření k omezování úmrtnosti živočichů spojené s rozvojem technické infrastruktury – opatření vyplývající z plánů dílčích povodí
Aktivita 4.3.2: Vytváření, regenerace či posílení funkčnosti krajinných prvků a struktur – opatření vyplývající z plánů dílčích povodí</t>
  </si>
  <si>
    <r>
      <t>dle PD, vyjma opatření na zpracování plánů ÚSES</t>
    </r>
    <r>
      <rPr>
        <sz val="11"/>
        <color theme="1"/>
        <rFont val="Calibri"/>
        <family val="2"/>
        <charset val="238"/>
        <scheme val="minor"/>
      </rPr>
      <t/>
    </r>
  </si>
  <si>
    <t>vlastníci a správci pozemků, organizace podílející se na ochraně přírody
a krajiny, správci povodí a správci vodních toků.</t>
  </si>
  <si>
    <t xml:space="preserve">dle PD, vyjma opatření na zpracování plánů ÚSES </t>
  </si>
  <si>
    <t>orgány veřejné správy, vlastníci a správci pozemků</t>
  </si>
  <si>
    <t>aktivita 1.4.1 - zpracování podkladových analýz na státní a regionální úrovni pro 2. období plánování dle Směrnice Evropského parlamentu a Rady 2007/60/ES, o vyhodnocování a zvládání povodňových rizik (aktualizace vymezení oblastí s významným povodňovým rizikem, mapy rizik a mapy povodňového nebezpečí, návrhy efektivních opatření jako podklad pro plány pro zvládání povodňových rizik, dokumentace oblastí s významným povodňovým rizikem, zpracování podkladů pro aktualizaci plánů pro zvládání povodňových rizik) a zpracování podkladů pro stanovení záplavových území a map povodňového ohrožení a aktivita 1.4.2</t>
  </si>
  <si>
    <t>Příspěvkové organizace, státní podniky</t>
  </si>
  <si>
    <t xml:space="preserve">aktivita 1.4.1 - zpracování podkladových analýz na státní a regionální úrovni pro 2. období plánování dle Směrnice Evropského parlamentu a Rady 2007/60/ES, o vyhodnocování a zvládání povodňových rizik (aktualizace vymezení oblastí s významným povodňovým rizikem, mapy rizik a mapy povodňového nebezpečí, návrhy efektivních opatření jako podklad pro plány pro zvládání povodňových rizik, dokumentace oblastí s významným povodňovým rizikem, zpracování podkladů pro aktualizaci plánů pro zvládání povodňových rizik) a zpracování podkladů pro stanovení záplavových území a map povodňového ohrožení </t>
  </si>
  <si>
    <t>kraje, města a obce, města a pověřené obce, původci odpadu, podnikatelské subjekty</t>
  </si>
  <si>
    <t>vlastníci veřejných budov</t>
  </si>
  <si>
    <t>IROP / OP PIK / OP PPR / PRV</t>
  </si>
  <si>
    <t>dle PD, vyjma opatření na Zajištění územní ochrany a Zpracování podkladů pro zajištění péče o území národního významu</t>
  </si>
  <si>
    <t>Výzva zadaná v rámci harmonogramu v předešlých letech, která pokračuje do roku 2018</t>
  </si>
  <si>
    <t>aktivity a), b), c)</t>
  </si>
  <si>
    <t>aktivita 3.4.3</t>
  </si>
  <si>
    <r>
      <rPr>
        <b/>
        <sz val="20"/>
        <rFont val="Calibri"/>
        <family val="2"/>
        <charset val="238"/>
        <scheme val="minor"/>
      </rPr>
      <t>Harmonogram výzev Operačního programu Životní prostředí 2014-2020 na rok</t>
    </r>
    <r>
      <rPr>
        <b/>
        <sz val="20"/>
        <color theme="1"/>
        <rFont val="Calibri"/>
        <family val="2"/>
        <charset val="238"/>
        <scheme val="minor"/>
      </rPr>
      <t xml:space="preserve"> 2018</t>
    </r>
    <r>
      <rPr>
        <b/>
        <sz val="11"/>
        <color theme="1"/>
        <rFont val="Calibri"/>
        <family val="2"/>
        <charset val="238"/>
        <scheme val="minor"/>
      </rPr>
      <t xml:space="preserve">
verze k </t>
    </r>
    <r>
      <rPr>
        <b/>
        <sz val="11"/>
        <rFont val="Calibri"/>
        <family val="2"/>
        <charset val="238"/>
        <scheme val="minor"/>
      </rPr>
      <t>22. 9. 2017</t>
    </r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</si>
</sst>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18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3" fontId="0" fillId="0" borderId="0" xfId="0" applyNumberFormat="1" applyAlignment="1">
      <alignment wrapText="1"/>
    </xf>
    <xf numFmtId="0" fontId="11" fillId="10" borderId="25" xfId="0" applyNumberFormat="1" applyFont="1" applyFill="1" applyBorder="1" applyAlignment="1">
      <alignment horizontal="center" vertical="center" wrapText="1"/>
    </xf>
    <xf numFmtId="0" fontId="11" fillId="10" borderId="27" xfId="0" applyFont="1" applyFill="1" applyBorder="1" applyAlignment="1">
      <alignment horizontal="left" vertical="center" wrapText="1"/>
    </xf>
    <xf numFmtId="14" fontId="11" fillId="10" borderId="27" xfId="0" applyNumberFormat="1" applyFont="1" applyFill="1" applyBorder="1" applyAlignment="1">
      <alignment horizontal="center" vertical="center" wrapText="1"/>
    </xf>
    <xf numFmtId="3" fontId="11" fillId="10" borderId="27" xfId="0" applyNumberFormat="1" applyFont="1" applyFill="1" applyBorder="1" applyAlignment="1">
      <alignment horizontal="right" vertical="center" wrapText="1"/>
    </xf>
    <xf numFmtId="14" fontId="11" fillId="10" borderId="27" xfId="0" applyNumberFormat="1" applyFont="1" applyFill="1" applyBorder="1" applyAlignment="1">
      <alignment horizontal="left" vertical="center" wrapText="1"/>
    </xf>
    <xf numFmtId="0" fontId="11" fillId="10" borderId="27" xfId="0" applyFont="1" applyFill="1" applyBorder="1" applyAlignment="1">
      <alignment vertical="center" wrapText="1"/>
    </xf>
    <xf numFmtId="49" fontId="11" fillId="10" borderId="27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3" fillId="10" borderId="38" xfId="0" applyFont="1" applyFill="1" applyBorder="1" applyAlignment="1">
      <alignment vertical="center" wrapText="1"/>
    </xf>
    <xf numFmtId="49" fontId="11" fillId="0" borderId="20" xfId="0" applyNumberFormat="1" applyFont="1" applyFill="1" applyBorder="1" applyAlignment="1">
      <alignment vertical="center" wrapText="1"/>
    </xf>
    <xf numFmtId="0" fontId="11" fillId="2" borderId="27" xfId="0" applyFont="1" applyFill="1" applyBorder="1" applyAlignment="1">
      <alignment horizontal="left" vertical="center" wrapText="1"/>
    </xf>
    <xf numFmtId="3" fontId="11" fillId="2" borderId="27" xfId="0" applyNumberFormat="1" applyFont="1" applyFill="1" applyBorder="1" applyAlignment="1">
      <alignment horizontal="right" vertical="center" wrapText="1"/>
    </xf>
    <xf numFmtId="0" fontId="11" fillId="2" borderId="27" xfId="0" applyFont="1" applyFill="1" applyBorder="1" applyAlignment="1">
      <alignment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vertical="center" wrapText="1"/>
    </xf>
    <xf numFmtId="3" fontId="11" fillId="2" borderId="32" xfId="0" applyNumberFormat="1" applyFont="1" applyFill="1" applyBorder="1" applyAlignment="1">
      <alignment horizontal="right" vertical="center" wrapText="1"/>
    </xf>
    <xf numFmtId="14" fontId="11" fillId="2" borderId="27" xfId="0" applyNumberFormat="1" applyFont="1" applyFill="1" applyBorder="1" applyAlignment="1">
      <alignment horizontal="left" vertical="center" wrapText="1"/>
    </xf>
    <xf numFmtId="49" fontId="11" fillId="2" borderId="27" xfId="0" applyNumberFormat="1" applyFont="1" applyFill="1" applyBorder="1" applyAlignment="1">
      <alignment horizontal="left" vertical="center"/>
    </xf>
    <xf numFmtId="14" fontId="11" fillId="2" borderId="32" xfId="0" applyNumberFormat="1" applyFont="1" applyFill="1" applyBorder="1" applyAlignment="1">
      <alignment horizontal="left" vertical="center" wrapText="1"/>
    </xf>
    <xf numFmtId="0" fontId="11" fillId="10" borderId="28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11" fillId="10" borderId="27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49" fontId="11" fillId="2" borderId="32" xfId="0" applyNumberFormat="1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left" vertical="center" wrapText="1"/>
    </xf>
    <xf numFmtId="0" fontId="11" fillId="2" borderId="40" xfId="0" applyFont="1" applyFill="1" applyBorder="1" applyAlignment="1">
      <alignment horizontal="left" vertical="center"/>
    </xf>
    <xf numFmtId="14" fontId="11" fillId="0" borderId="27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vertical="center" wrapText="1"/>
    </xf>
    <xf numFmtId="49" fontId="11" fillId="0" borderId="34" xfId="0" applyNumberFormat="1" applyFont="1" applyFill="1" applyBorder="1" applyAlignment="1">
      <alignment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0" fillId="0" borderId="39" xfId="0" applyFill="1" applyBorder="1" applyAlignment="1">
      <alignment vertical="center" wrapText="1"/>
    </xf>
    <xf numFmtId="49" fontId="11" fillId="0" borderId="24" xfId="0" applyNumberFormat="1" applyFont="1" applyFill="1" applyBorder="1" applyAlignment="1">
      <alignment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14" fontId="11" fillId="10" borderId="27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14" fontId="11" fillId="0" borderId="3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11" fillId="0" borderId="27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Alignment="1"/>
    <xf numFmtId="49" fontId="11" fillId="0" borderId="33" xfId="0" applyNumberFormat="1" applyFont="1" applyFill="1" applyBorder="1" applyAlignment="1">
      <alignment vertical="center" wrapText="1"/>
    </xf>
    <xf numFmtId="0" fontId="11" fillId="10" borderId="16" xfId="0" applyNumberFormat="1" applyFont="1" applyFill="1" applyBorder="1" applyAlignment="1">
      <alignment horizontal="center" vertical="center" wrapText="1"/>
    </xf>
    <xf numFmtId="0" fontId="11" fillId="10" borderId="28" xfId="0" applyFont="1" applyFill="1" applyBorder="1" applyAlignment="1">
      <alignment horizontal="left" vertical="center" wrapText="1"/>
    </xf>
    <xf numFmtId="0" fontId="11" fillId="10" borderId="27" xfId="0" applyFont="1" applyFill="1" applyBorder="1" applyAlignment="1">
      <alignment vertical="center"/>
    </xf>
    <xf numFmtId="0" fontId="11" fillId="10" borderId="28" xfId="0" applyFont="1" applyFill="1" applyBorder="1" applyAlignment="1">
      <alignment vertical="center"/>
    </xf>
    <xf numFmtId="49" fontId="11" fillId="10" borderId="27" xfId="0" applyNumberFormat="1" applyFont="1" applyFill="1" applyBorder="1" applyAlignment="1">
      <alignment horizontal="left" vertical="center" wrapText="1"/>
    </xf>
    <xf numFmtId="0" fontId="11" fillId="10" borderId="18" xfId="0" applyNumberFormat="1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left" vertical="center" wrapText="1"/>
    </xf>
    <xf numFmtId="0" fontId="11" fillId="10" borderId="19" xfId="0" applyFont="1" applyFill="1" applyBorder="1" applyAlignment="1">
      <alignment vertical="center" wrapText="1"/>
    </xf>
    <xf numFmtId="14" fontId="11" fillId="10" borderId="19" xfId="0" applyNumberFormat="1" applyFont="1" applyFill="1" applyBorder="1" applyAlignment="1">
      <alignment horizontal="center" vertical="center" wrapText="1"/>
    </xf>
    <xf numFmtId="3" fontId="11" fillId="10" borderId="30" xfId="0" applyNumberFormat="1" applyFont="1" applyFill="1" applyBorder="1" applyAlignment="1">
      <alignment horizontal="right" vertical="center" wrapText="1"/>
    </xf>
    <xf numFmtId="0" fontId="11" fillId="10" borderId="21" xfId="0" applyFont="1" applyFill="1" applyBorder="1" applyAlignment="1">
      <alignment horizontal="left" vertical="center" wrapText="1"/>
    </xf>
    <xf numFmtId="0" fontId="3" fillId="10" borderId="42" xfId="0" applyNumberFormat="1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vertical="center" wrapText="1"/>
    </xf>
    <xf numFmtId="0" fontId="3" fillId="10" borderId="13" xfId="0" applyFont="1" applyFill="1" applyBorder="1" applyAlignment="1">
      <alignment horizontal="left" vertical="center" wrapText="1"/>
    </xf>
    <xf numFmtId="14" fontId="3" fillId="10" borderId="13" xfId="0" applyNumberFormat="1" applyFont="1" applyFill="1" applyBorder="1" applyAlignment="1">
      <alignment horizontal="center" vertical="center" wrapText="1"/>
    </xf>
    <xf numFmtId="3" fontId="3" fillId="10" borderId="27" xfId="0" applyNumberFormat="1" applyFont="1" applyFill="1" applyBorder="1" applyAlignment="1">
      <alignment horizontal="right" vertical="center" wrapText="1"/>
    </xf>
    <xf numFmtId="3" fontId="3" fillId="10" borderId="13" xfId="0" applyNumberFormat="1" applyFont="1" applyFill="1" applyBorder="1" applyAlignment="1">
      <alignment horizontal="right" vertical="center" wrapText="1"/>
    </xf>
    <xf numFmtId="0" fontId="3" fillId="10" borderId="14" xfId="0" applyFont="1" applyFill="1" applyBorder="1" applyAlignment="1">
      <alignment vertical="center" wrapText="1"/>
    </xf>
    <xf numFmtId="0" fontId="3" fillId="10" borderId="17" xfId="0" applyFont="1" applyFill="1" applyBorder="1" applyAlignment="1">
      <alignment vertical="center" wrapText="1"/>
    </xf>
    <xf numFmtId="0" fontId="11" fillId="10" borderId="35" xfId="0" applyNumberFormat="1" applyFont="1" applyFill="1" applyBorder="1" applyAlignment="1">
      <alignment horizontal="center" vertical="center" wrapText="1"/>
    </xf>
    <xf numFmtId="0" fontId="11" fillId="10" borderId="30" xfId="0" applyFont="1" applyFill="1" applyBorder="1" applyAlignment="1">
      <alignment horizontal="left" vertical="center" wrapText="1"/>
    </xf>
    <xf numFmtId="14" fontId="11" fillId="10" borderId="30" xfId="0" applyNumberFormat="1" applyFont="1" applyFill="1" applyBorder="1" applyAlignment="1">
      <alignment horizontal="center" vertical="center" wrapText="1"/>
    </xf>
    <xf numFmtId="0" fontId="11" fillId="10" borderId="41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 wrapText="1"/>
    </xf>
    <xf numFmtId="0" fontId="11" fillId="2" borderId="30" xfId="0" applyFont="1" applyFill="1" applyBorder="1" applyAlignment="1">
      <alignment horizontal="left" vertical="center" wrapText="1"/>
    </xf>
    <xf numFmtId="14" fontId="11" fillId="2" borderId="30" xfId="0" applyNumberFormat="1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vertical="center" wrapText="1"/>
    </xf>
    <xf numFmtId="49" fontId="11" fillId="2" borderId="30" xfId="0" applyNumberFormat="1" applyFont="1" applyFill="1" applyBorder="1" applyAlignment="1">
      <alignment horizontal="left" vertical="center"/>
    </xf>
    <xf numFmtId="14" fontId="11" fillId="2" borderId="30" xfId="0" applyNumberFormat="1" applyFont="1" applyFill="1" applyBorder="1" applyAlignment="1">
      <alignment horizontal="center" vertical="center" wrapText="1"/>
    </xf>
    <xf numFmtId="14" fontId="11" fillId="0" borderId="30" xfId="0" applyNumberFormat="1" applyFont="1" applyFill="1" applyBorder="1" applyAlignment="1">
      <alignment horizontal="center" vertical="center" wrapText="1"/>
    </xf>
    <xf numFmtId="14" fontId="11" fillId="0" borderId="30" xfId="0" applyNumberFormat="1" applyFont="1" applyFill="1" applyBorder="1" applyAlignment="1">
      <alignment horizontal="center" vertical="center"/>
    </xf>
    <xf numFmtId="3" fontId="11" fillId="2" borderId="30" xfId="0" applyNumberFormat="1" applyFont="1" applyFill="1" applyBorder="1" applyAlignment="1">
      <alignment horizontal="right" vertical="center" wrapText="1"/>
    </xf>
    <xf numFmtId="0" fontId="11" fillId="2" borderId="30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left" vertical="center"/>
    </xf>
    <xf numFmtId="0" fontId="11" fillId="12" borderId="25" xfId="0" applyNumberFormat="1" applyFont="1" applyFill="1" applyBorder="1" applyAlignment="1">
      <alignment horizontal="center" vertical="center" wrapText="1"/>
    </xf>
    <xf numFmtId="0" fontId="11" fillId="12" borderId="27" xfId="0" applyFont="1" applyFill="1" applyBorder="1" applyAlignment="1">
      <alignment horizontal="left" vertical="center" wrapText="1"/>
    </xf>
    <xf numFmtId="14" fontId="11" fillId="12" borderId="27" xfId="0" applyNumberFormat="1" applyFont="1" applyFill="1" applyBorder="1" applyAlignment="1">
      <alignment horizontal="left" vertical="center" wrapText="1"/>
    </xf>
    <xf numFmtId="14" fontId="11" fillId="12" borderId="27" xfId="0" applyNumberFormat="1" applyFont="1" applyFill="1" applyBorder="1" applyAlignment="1">
      <alignment horizontal="center" vertical="center" wrapText="1"/>
    </xf>
    <xf numFmtId="14" fontId="11" fillId="12" borderId="27" xfId="0" applyNumberFormat="1" applyFont="1" applyFill="1" applyBorder="1" applyAlignment="1">
      <alignment horizontal="center" vertical="center"/>
    </xf>
    <xf numFmtId="3" fontId="11" fillId="12" borderId="27" xfId="0" applyNumberFormat="1" applyFont="1" applyFill="1" applyBorder="1" applyAlignment="1">
      <alignment horizontal="right" vertical="center" wrapText="1"/>
    </xf>
    <xf numFmtId="3" fontId="11" fillId="12" borderId="27" xfId="0" applyNumberFormat="1" applyFont="1" applyFill="1" applyBorder="1" applyAlignment="1">
      <alignment horizontal="right" vertical="center"/>
    </xf>
    <xf numFmtId="0" fontId="11" fillId="12" borderId="27" xfId="0" applyFont="1" applyFill="1" applyBorder="1" applyAlignment="1">
      <alignment horizontal="left" vertical="center"/>
    </xf>
    <xf numFmtId="0" fontId="11" fillId="12" borderId="28" xfId="0" applyFont="1" applyFill="1" applyBorder="1" applyAlignment="1">
      <alignment horizontal="left" vertical="center"/>
    </xf>
    <xf numFmtId="3" fontId="11" fillId="2" borderId="13" xfId="0" applyNumberFormat="1" applyFont="1" applyFill="1" applyBorder="1" applyAlignment="1">
      <alignment horizontal="right"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3" fontId="11" fillId="0" borderId="13" xfId="0" applyNumberFormat="1" applyFont="1" applyFill="1" applyBorder="1" applyAlignment="1">
      <alignment horizontal="right" vertical="center" wrapText="1"/>
    </xf>
    <xf numFmtId="14" fontId="11" fillId="0" borderId="13" xfId="0" applyNumberFormat="1" applyFont="1" applyFill="1" applyBorder="1" applyAlignment="1">
      <alignment horizontal="center" vertical="center" wrapText="1"/>
    </xf>
    <xf numFmtId="3" fontId="11" fillId="0" borderId="32" xfId="0" applyNumberFormat="1" applyFont="1" applyFill="1" applyBorder="1" applyAlignment="1">
      <alignment horizontal="right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14" fontId="11" fillId="0" borderId="30" xfId="0" applyNumberFormat="1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vertical="center" wrapText="1"/>
    </xf>
    <xf numFmtId="3" fontId="11" fillId="0" borderId="30" xfId="0" applyNumberFormat="1" applyFont="1" applyFill="1" applyBorder="1" applyAlignment="1">
      <alignment horizontal="right" vertical="center" wrapText="1"/>
    </xf>
    <xf numFmtId="0" fontId="11" fillId="0" borderId="41" xfId="0" applyFont="1" applyFill="1" applyBorder="1" applyAlignment="1">
      <alignment horizontal="left" vertical="center" wrapText="1"/>
    </xf>
    <xf numFmtId="49" fontId="11" fillId="0" borderId="32" xfId="0" applyNumberFormat="1" applyFont="1" applyFill="1" applyBorder="1" applyAlignment="1">
      <alignment horizontal="left" vertical="center" wrapText="1"/>
    </xf>
    <xf numFmtId="3" fontId="11" fillId="0" borderId="32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14" fontId="11" fillId="0" borderId="22" xfId="0" applyNumberFormat="1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vertical="center" wrapText="1"/>
    </xf>
    <xf numFmtId="14" fontId="11" fillId="0" borderId="22" xfId="0" applyNumberFormat="1" applyFont="1" applyFill="1" applyBorder="1" applyAlignment="1">
      <alignment horizontal="center" vertical="center" wrapText="1"/>
    </xf>
    <xf numFmtId="3" fontId="11" fillId="0" borderId="23" xfId="0" applyNumberFormat="1" applyFont="1" applyFill="1" applyBorder="1" applyAlignment="1">
      <alignment horizontal="right" vertical="center" wrapText="1"/>
    </xf>
    <xf numFmtId="0" fontId="11" fillId="0" borderId="44" xfId="0" applyFont="1" applyFill="1" applyBorder="1" applyAlignment="1">
      <alignment horizontal="left" vertical="center" wrapText="1"/>
    </xf>
    <xf numFmtId="14" fontId="3" fillId="10" borderId="13" xfId="0" applyNumberFormat="1" applyFont="1" applyFill="1" applyBorder="1" applyAlignment="1">
      <alignment horizontal="left" vertical="center" wrapText="1"/>
    </xf>
    <xf numFmtId="0" fontId="11" fillId="0" borderId="25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0" borderId="31" xfId="0" applyNumberFormat="1" applyFont="1" applyFill="1" applyBorder="1" applyAlignment="1">
      <alignment horizontal="center" vertical="center" wrapText="1"/>
    </xf>
    <xf numFmtId="0" fontId="11" fillId="0" borderId="35" xfId="0" applyNumberFormat="1" applyFont="1" applyFill="1" applyBorder="1" applyAlignment="1">
      <alignment horizontal="center" vertical="center" wrapText="1"/>
    </xf>
    <xf numFmtId="0" fontId="11" fillId="0" borderId="37" xfId="0" applyNumberFormat="1" applyFont="1" applyFill="1" applyBorder="1" applyAlignment="1">
      <alignment horizontal="center" vertical="center" wrapText="1"/>
    </xf>
    <xf numFmtId="0" fontId="11" fillId="0" borderId="43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10" borderId="31" xfId="0" applyNumberFormat="1" applyFont="1" applyFill="1" applyBorder="1" applyAlignment="1">
      <alignment horizontal="center" vertical="center" wrapText="1"/>
    </xf>
    <xf numFmtId="0" fontId="11" fillId="10" borderId="32" xfId="0" applyFont="1" applyFill="1" applyBorder="1" applyAlignment="1">
      <alignment horizontal="left" vertical="center" wrapText="1"/>
    </xf>
    <xf numFmtId="14" fontId="11" fillId="10" borderId="32" xfId="0" applyNumberFormat="1" applyFont="1" applyFill="1" applyBorder="1" applyAlignment="1">
      <alignment horizontal="left" vertical="center" wrapText="1"/>
    </xf>
    <xf numFmtId="0" fontId="11" fillId="10" borderId="32" xfId="0" applyFont="1" applyFill="1" applyBorder="1" applyAlignment="1">
      <alignment vertical="center" wrapText="1"/>
    </xf>
    <xf numFmtId="14" fontId="11" fillId="10" borderId="32" xfId="0" applyNumberFormat="1" applyFont="1" applyFill="1" applyBorder="1" applyAlignment="1">
      <alignment horizontal="center" vertical="center" wrapText="1"/>
    </xf>
    <xf numFmtId="3" fontId="11" fillId="10" borderId="32" xfId="0" applyNumberFormat="1" applyFont="1" applyFill="1" applyBorder="1" applyAlignment="1">
      <alignment horizontal="right" vertical="center" wrapText="1"/>
    </xf>
    <xf numFmtId="0" fontId="11" fillId="10" borderId="33" xfId="0" applyFont="1" applyFill="1" applyBorder="1" applyAlignment="1">
      <alignment horizontal="left" vertical="center" wrapText="1"/>
    </xf>
    <xf numFmtId="49" fontId="13" fillId="0" borderId="39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49" fontId="11" fillId="0" borderId="28" xfId="0" applyNumberFormat="1" applyFont="1" applyFill="1" applyBorder="1" applyAlignment="1">
      <alignment horizontal="center" vertical="center" wrapText="1"/>
    </xf>
    <xf numFmtId="49" fontId="11" fillId="0" borderId="44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49" fontId="13" fillId="0" borderId="0" xfId="0" applyNumberFormat="1" applyFont="1" applyFill="1" applyBorder="1" applyAlignment="1">
      <alignment vertical="center" wrapText="1"/>
    </xf>
    <xf numFmtId="49" fontId="11" fillId="0" borderId="20" xfId="0" applyNumberFormat="1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6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2" fillId="7" borderId="12" xfId="0" applyNumberFormat="1" applyFont="1" applyFill="1" applyBorder="1" applyAlignment="1">
      <alignment horizontal="center" vertical="center" wrapText="1"/>
    </xf>
    <xf numFmtId="0" fontId="0" fillId="0" borderId="37" xfId="0" applyNumberFormat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40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36" xfId="0" applyFont="1" applyFill="1" applyBorder="1" applyAlignment="1">
      <alignment horizontal="center" vertical="center" wrapText="1"/>
    </xf>
    <xf numFmtId="49" fontId="11" fillId="0" borderId="41" xfId="0" applyNumberFormat="1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49" fontId="11" fillId="0" borderId="40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</xdr:colOff>
      <xdr:row>1</xdr:row>
      <xdr:rowOff>11905</xdr:rowOff>
    </xdr:from>
    <xdr:to>
      <xdr:col>3</xdr:col>
      <xdr:colOff>119062</xdr:colOff>
      <xdr:row>2</xdr:row>
      <xdr:rowOff>226218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52374"/>
        <a:stretch/>
      </xdr:blipFill>
      <xdr:spPr>
        <a:xfrm>
          <a:off x="206375" y="142874"/>
          <a:ext cx="3008312" cy="654844"/>
        </a:xfrm>
        <a:prstGeom prst="rect">
          <a:avLst/>
        </a:prstGeom>
      </xdr:spPr>
    </xdr:pic>
    <xdr:clientData/>
  </xdr:twoCellAnchor>
  <xdr:twoCellAnchor editAs="oneCell">
    <xdr:from>
      <xdr:col>16</xdr:col>
      <xdr:colOff>388936</xdr:colOff>
      <xdr:row>1</xdr:row>
      <xdr:rowOff>23812</xdr:rowOff>
    </xdr:from>
    <xdr:to>
      <xdr:col>18</xdr:col>
      <xdr:colOff>957892</xdr:colOff>
      <xdr:row>2</xdr:row>
      <xdr:rowOff>238125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56698"/>
        <a:stretch/>
      </xdr:blipFill>
      <xdr:spPr>
        <a:xfrm>
          <a:off x="24796749" y="154781"/>
          <a:ext cx="2735893" cy="654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48"/>
  <sheetViews>
    <sheetView tabSelected="1" zoomScale="64" zoomScaleNormal="64" zoomScaleSheetLayoutView="70" workbookViewId="0">
      <pane xSplit="5" topLeftCell="F1" activePane="topRight" state="frozen"/>
      <selection pane="topRight" activeCell="B4" sqref="B4:D4"/>
    </sheetView>
  </sheetViews>
  <sheetFormatPr defaultColWidth="9.140625" defaultRowHeight="15"/>
  <cols>
    <col min="1" max="1" width="2.5703125" style="1" customWidth="1"/>
    <col min="2" max="2" width="7.140625" style="1" customWidth="1"/>
    <col min="3" max="3" width="36.7109375" style="1" customWidth="1"/>
    <col min="4" max="4" width="34.28515625" style="1" customWidth="1"/>
    <col min="5" max="5" width="10.140625" style="2" customWidth="1"/>
    <col min="6" max="6" width="32.85546875" style="1" customWidth="1"/>
    <col min="7" max="7" width="34.7109375" style="1" customWidth="1"/>
    <col min="8" max="8" width="33.5703125" style="1" customWidth="1"/>
    <col min="9" max="9" width="30.28515625" style="1" customWidth="1"/>
    <col min="10" max="10" width="18.5703125" style="1" customWidth="1"/>
    <col min="11" max="11" width="22.28515625" style="1" customWidth="1"/>
    <col min="12" max="12" width="17.7109375" style="1" customWidth="1"/>
    <col min="13" max="13" width="18" style="1" customWidth="1"/>
    <col min="14" max="14" width="18.42578125" style="1" customWidth="1"/>
    <col min="15" max="15" width="22.42578125" style="1" bestFit="1" customWidth="1"/>
    <col min="16" max="16" width="19.28515625" style="1" customWidth="1"/>
    <col min="17" max="17" width="14.85546875" style="1" bestFit="1" customWidth="1"/>
    <col min="18" max="18" width="17.7109375" style="1" customWidth="1"/>
    <col min="19" max="19" width="15" style="1" customWidth="1"/>
    <col min="20" max="21" width="9.140625" style="1"/>
    <col min="22" max="23" width="11.28515625" style="1" bestFit="1" customWidth="1"/>
    <col min="24" max="16384" width="9.140625" style="1"/>
  </cols>
  <sheetData>
    <row r="1" spans="2:26" ht="10.5" customHeight="1" thickBot="1"/>
    <row r="2" spans="2:26" s="5" customFormat="1" ht="34.5" customHeight="1">
      <c r="B2" s="179" t="s">
        <v>105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1"/>
      <c r="T2" s="3"/>
      <c r="U2" s="1"/>
      <c r="V2" s="3"/>
      <c r="W2" s="3"/>
      <c r="X2" s="3"/>
      <c r="Y2" s="3"/>
      <c r="Z2" s="4"/>
    </row>
    <row r="3" spans="2:26" s="5" customFormat="1" ht="21" customHeight="1" thickBot="1"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4"/>
      <c r="T3" s="1"/>
      <c r="U3" s="1"/>
      <c r="V3" s="3"/>
      <c r="W3" s="3"/>
      <c r="X3" s="3"/>
      <c r="Y3" s="3"/>
      <c r="Z3" s="4"/>
    </row>
    <row r="4" spans="2:26" s="7" customFormat="1" ht="21.75" customHeight="1">
      <c r="B4" s="185" t="s">
        <v>0</v>
      </c>
      <c r="C4" s="186"/>
      <c r="D4" s="187"/>
      <c r="E4" s="44"/>
      <c r="F4" s="188" t="s">
        <v>1</v>
      </c>
      <c r="G4" s="189"/>
      <c r="H4" s="189"/>
      <c r="I4" s="190"/>
      <c r="J4" s="191" t="s">
        <v>2</v>
      </c>
      <c r="K4" s="192"/>
      <c r="L4" s="192"/>
      <c r="M4" s="192"/>
      <c r="N4" s="192"/>
      <c r="O4" s="192"/>
      <c r="P4" s="192"/>
      <c r="Q4" s="193"/>
      <c r="R4" s="194" t="s">
        <v>3</v>
      </c>
      <c r="S4" s="195"/>
      <c r="T4" s="1"/>
      <c r="U4" s="1"/>
      <c r="V4" s="6"/>
      <c r="W4" s="6"/>
      <c r="X4" s="6"/>
      <c r="Y4" s="6"/>
      <c r="Z4" s="6"/>
    </row>
    <row r="5" spans="2:26" s="3" customFormat="1" ht="30" customHeight="1">
      <c r="B5" s="163" t="s">
        <v>4</v>
      </c>
      <c r="C5" s="165" t="s">
        <v>5</v>
      </c>
      <c r="D5" s="167" t="s">
        <v>6</v>
      </c>
      <c r="E5" s="169" t="s">
        <v>7</v>
      </c>
      <c r="F5" s="171" t="s">
        <v>8</v>
      </c>
      <c r="G5" s="171" t="s">
        <v>9</v>
      </c>
      <c r="H5" s="198" t="s">
        <v>10</v>
      </c>
      <c r="I5" s="198" t="s">
        <v>11</v>
      </c>
      <c r="J5" s="200" t="s">
        <v>12</v>
      </c>
      <c r="K5" s="154" t="s">
        <v>13</v>
      </c>
      <c r="L5" s="154" t="s">
        <v>14</v>
      </c>
      <c r="M5" s="154" t="s">
        <v>15</v>
      </c>
      <c r="N5" s="156" t="s">
        <v>16</v>
      </c>
      <c r="O5" s="157"/>
      <c r="P5" s="158"/>
      <c r="Q5" s="159" t="s">
        <v>17</v>
      </c>
      <c r="R5" s="161" t="s">
        <v>18</v>
      </c>
      <c r="S5" s="196" t="s">
        <v>19</v>
      </c>
      <c r="T5" s="1"/>
      <c r="U5" s="1"/>
      <c r="V5" s="1"/>
    </row>
    <row r="6" spans="2:26" s="6" customFormat="1" ht="30" customHeight="1" thickBot="1">
      <c r="B6" s="164"/>
      <c r="C6" s="166"/>
      <c r="D6" s="168"/>
      <c r="E6" s="170"/>
      <c r="F6" s="172"/>
      <c r="G6" s="172"/>
      <c r="H6" s="199"/>
      <c r="I6" s="199"/>
      <c r="J6" s="201"/>
      <c r="K6" s="155"/>
      <c r="L6" s="155"/>
      <c r="M6" s="155"/>
      <c r="N6" s="47" t="s">
        <v>20</v>
      </c>
      <c r="O6" s="48" t="s">
        <v>21</v>
      </c>
      <c r="P6" s="48" t="s">
        <v>22</v>
      </c>
      <c r="Q6" s="160"/>
      <c r="R6" s="162"/>
      <c r="S6" s="197"/>
      <c r="T6" s="1"/>
      <c r="U6" s="1"/>
    </row>
    <row r="7" spans="2:26" ht="102" customHeight="1">
      <c r="B7" s="173">
        <v>1</v>
      </c>
      <c r="C7" s="145" t="s">
        <v>23</v>
      </c>
      <c r="D7" s="142" t="s">
        <v>24</v>
      </c>
      <c r="E7" s="75">
        <v>71</v>
      </c>
      <c r="F7" s="76" t="s">
        <v>71</v>
      </c>
      <c r="G7" s="76" t="s">
        <v>29</v>
      </c>
      <c r="H7" s="76" t="s">
        <v>30</v>
      </c>
      <c r="I7" s="76" t="s">
        <v>25</v>
      </c>
      <c r="J7" s="76" t="s">
        <v>26</v>
      </c>
      <c r="K7" s="77">
        <v>42992</v>
      </c>
      <c r="L7" s="77">
        <v>43024</v>
      </c>
      <c r="M7" s="77">
        <v>43118</v>
      </c>
      <c r="N7" s="65">
        <f>O7/0.6375</f>
        <v>3215686274.5098042</v>
      </c>
      <c r="O7" s="65">
        <v>2050000000</v>
      </c>
      <c r="P7" s="65">
        <f>N7-O7</f>
        <v>1165686274.5098042</v>
      </c>
      <c r="Q7" s="76" t="s">
        <v>27</v>
      </c>
      <c r="R7" s="76" t="s">
        <v>28</v>
      </c>
      <c r="S7" s="78" t="s">
        <v>28</v>
      </c>
      <c r="W7" s="8"/>
    </row>
    <row r="8" spans="2:26" ht="24.95" customHeight="1">
      <c r="B8" s="178"/>
      <c r="C8" s="146"/>
      <c r="D8" s="202"/>
      <c r="E8" s="9">
        <v>72</v>
      </c>
      <c r="F8" s="10" t="s">
        <v>31</v>
      </c>
      <c r="G8" s="10" t="s">
        <v>32</v>
      </c>
      <c r="H8" s="10" t="s">
        <v>33</v>
      </c>
      <c r="I8" s="10" t="s">
        <v>25</v>
      </c>
      <c r="J8" s="10" t="s">
        <v>26</v>
      </c>
      <c r="K8" s="11">
        <v>42992</v>
      </c>
      <c r="L8" s="11">
        <v>43024</v>
      </c>
      <c r="M8" s="11">
        <v>43118</v>
      </c>
      <c r="N8" s="12">
        <f>O8/0.6375</f>
        <v>78431372.54901962</v>
      </c>
      <c r="O8" s="12">
        <v>50000000</v>
      </c>
      <c r="P8" s="12">
        <f>N8-O8</f>
        <v>28431372.54901962</v>
      </c>
      <c r="Q8" s="10" t="s">
        <v>27</v>
      </c>
      <c r="R8" s="10" t="s">
        <v>28</v>
      </c>
      <c r="S8" s="57" t="s">
        <v>28</v>
      </c>
      <c r="W8" s="8"/>
    </row>
    <row r="9" spans="2:26" ht="103.5" customHeight="1">
      <c r="B9" s="178"/>
      <c r="C9" s="203"/>
      <c r="D9" s="46" t="s">
        <v>35</v>
      </c>
      <c r="E9" s="9">
        <v>73</v>
      </c>
      <c r="F9" s="10" t="s">
        <v>32</v>
      </c>
      <c r="G9" s="10" t="s">
        <v>29</v>
      </c>
      <c r="H9" s="10" t="s">
        <v>30</v>
      </c>
      <c r="I9" s="14" t="s">
        <v>25</v>
      </c>
      <c r="J9" s="10" t="s">
        <v>26</v>
      </c>
      <c r="K9" s="11">
        <v>42992</v>
      </c>
      <c r="L9" s="11">
        <v>43024</v>
      </c>
      <c r="M9" s="11">
        <v>43118</v>
      </c>
      <c r="N9" s="12">
        <f>O9/0.6375</f>
        <v>2509803921.5686278</v>
      </c>
      <c r="O9" s="12">
        <v>1600000000</v>
      </c>
      <c r="P9" s="12">
        <f t="shared" ref="P9:P10" si="0">N9-O9</f>
        <v>909803921.56862783</v>
      </c>
      <c r="Q9" s="10" t="s">
        <v>27</v>
      </c>
      <c r="R9" s="10" t="s">
        <v>28</v>
      </c>
      <c r="S9" s="57" t="s">
        <v>28</v>
      </c>
      <c r="W9" s="8"/>
    </row>
    <row r="10" spans="2:26" ht="110.25" customHeight="1">
      <c r="B10" s="178"/>
      <c r="C10" s="148" t="s">
        <v>36</v>
      </c>
      <c r="D10" s="144" t="s">
        <v>37</v>
      </c>
      <c r="E10" s="56">
        <v>74</v>
      </c>
      <c r="F10" s="10" t="s">
        <v>32</v>
      </c>
      <c r="G10" s="10" t="s">
        <v>32</v>
      </c>
      <c r="H10" s="10" t="s">
        <v>70</v>
      </c>
      <c r="I10" s="14" t="s">
        <v>25</v>
      </c>
      <c r="J10" s="10" t="s">
        <v>26</v>
      </c>
      <c r="K10" s="11">
        <v>43010</v>
      </c>
      <c r="L10" s="11">
        <v>43024</v>
      </c>
      <c r="M10" s="11">
        <v>43115</v>
      </c>
      <c r="N10" s="12">
        <f t="shared" ref="N10" si="1">O10/0.85</f>
        <v>470588235.29411769</v>
      </c>
      <c r="O10" s="12">
        <v>400000000</v>
      </c>
      <c r="P10" s="12">
        <f t="shared" si="0"/>
        <v>70588235.294117689</v>
      </c>
      <c r="Q10" s="10" t="s">
        <v>27</v>
      </c>
      <c r="R10" s="10" t="s">
        <v>38</v>
      </c>
      <c r="S10" s="57" t="s">
        <v>28</v>
      </c>
    </row>
    <row r="11" spans="2:26" ht="115.5" customHeight="1">
      <c r="B11" s="178"/>
      <c r="C11" s="146"/>
      <c r="D11" s="143"/>
      <c r="E11" s="125">
        <v>95</v>
      </c>
      <c r="F11" s="41" t="s">
        <v>32</v>
      </c>
      <c r="G11" s="41" t="s">
        <v>32</v>
      </c>
      <c r="H11" s="41" t="s">
        <v>70</v>
      </c>
      <c r="I11" s="52" t="s">
        <v>25</v>
      </c>
      <c r="J11" s="41" t="s">
        <v>26</v>
      </c>
      <c r="K11" s="38">
        <v>43206</v>
      </c>
      <c r="L11" s="38">
        <v>43222</v>
      </c>
      <c r="M11" s="38">
        <v>43283</v>
      </c>
      <c r="N11" s="49">
        <v>1176470588.2352941</v>
      </c>
      <c r="O11" s="49">
        <v>1000000000</v>
      </c>
      <c r="P11" s="49">
        <v>176470588.2352941</v>
      </c>
      <c r="Q11" s="104" t="s">
        <v>27</v>
      </c>
      <c r="R11" s="41" t="s">
        <v>38</v>
      </c>
      <c r="S11" s="105" t="s">
        <v>28</v>
      </c>
    </row>
    <row r="12" spans="2:26" ht="117" customHeight="1">
      <c r="B12" s="178"/>
      <c r="C12" s="146"/>
      <c r="D12" s="202"/>
      <c r="E12" s="125">
        <v>101</v>
      </c>
      <c r="F12" s="41" t="s">
        <v>32</v>
      </c>
      <c r="G12" s="41" t="s">
        <v>32</v>
      </c>
      <c r="H12" s="41" t="s">
        <v>70</v>
      </c>
      <c r="I12" s="52" t="s">
        <v>25</v>
      </c>
      <c r="J12" s="41" t="s">
        <v>26</v>
      </c>
      <c r="K12" s="38">
        <v>43360</v>
      </c>
      <c r="L12" s="38">
        <v>43374</v>
      </c>
      <c r="M12" s="38">
        <v>43454</v>
      </c>
      <c r="N12" s="49">
        <v>1176470588</v>
      </c>
      <c r="O12" s="49">
        <v>1000000000</v>
      </c>
      <c r="P12" s="49">
        <v>176470588</v>
      </c>
      <c r="Q12" s="104" t="s">
        <v>27</v>
      </c>
      <c r="R12" s="41" t="s">
        <v>38</v>
      </c>
      <c r="S12" s="105" t="s">
        <v>28</v>
      </c>
    </row>
    <row r="13" spans="2:26" ht="39.950000000000003" customHeight="1">
      <c r="B13" s="178"/>
      <c r="C13" s="146"/>
      <c r="D13" s="144" t="s">
        <v>39</v>
      </c>
      <c r="E13" s="67" t="s">
        <v>66</v>
      </c>
      <c r="F13" s="124" t="s">
        <v>67</v>
      </c>
      <c r="G13" s="68" t="s">
        <v>68</v>
      </c>
      <c r="H13" s="68" t="s">
        <v>33</v>
      </c>
      <c r="I13" s="68" t="s">
        <v>25</v>
      </c>
      <c r="J13" s="69" t="s">
        <v>34</v>
      </c>
      <c r="K13" s="70">
        <v>42748</v>
      </c>
      <c r="L13" s="70" t="s">
        <v>72</v>
      </c>
      <c r="M13" s="11" t="s">
        <v>73</v>
      </c>
      <c r="N13" s="71">
        <f t="shared" ref="N13" si="2">O13/0.85</f>
        <v>117647058.82352942</v>
      </c>
      <c r="O13" s="72">
        <v>100000000</v>
      </c>
      <c r="P13" s="71">
        <f t="shared" ref="P13:P38" si="3">N13-O13</f>
        <v>17647058.823529422</v>
      </c>
      <c r="Q13" s="68" t="s">
        <v>27</v>
      </c>
      <c r="R13" s="73" t="s">
        <v>76</v>
      </c>
      <c r="S13" s="74" t="s">
        <v>28</v>
      </c>
    </row>
    <row r="14" spans="2:26" ht="39.950000000000003" customHeight="1">
      <c r="B14" s="178"/>
      <c r="C14" s="146"/>
      <c r="D14" s="143"/>
      <c r="E14" s="9">
        <v>66</v>
      </c>
      <c r="F14" s="10" t="s">
        <v>81</v>
      </c>
      <c r="G14" s="10" t="s">
        <v>32</v>
      </c>
      <c r="H14" s="10" t="s">
        <v>33</v>
      </c>
      <c r="I14" s="14" t="s">
        <v>25</v>
      </c>
      <c r="J14" s="10" t="s">
        <v>26</v>
      </c>
      <c r="K14" s="11">
        <v>43010</v>
      </c>
      <c r="L14" s="11">
        <v>43024</v>
      </c>
      <c r="M14" s="11">
        <v>43115</v>
      </c>
      <c r="N14" s="12">
        <f t="shared" ref="N14" si="4">O14/0.85</f>
        <v>235294117.64705884</v>
      </c>
      <c r="O14" s="12">
        <v>200000000</v>
      </c>
      <c r="P14" s="12">
        <f t="shared" ref="P14" si="5">N14-O14</f>
        <v>35294117.647058845</v>
      </c>
      <c r="Q14" s="10" t="s">
        <v>27</v>
      </c>
      <c r="R14" s="10" t="s">
        <v>74</v>
      </c>
      <c r="S14" s="57" t="s">
        <v>28</v>
      </c>
    </row>
    <row r="15" spans="2:26" ht="229.5" customHeight="1">
      <c r="B15" s="178"/>
      <c r="C15" s="146"/>
      <c r="D15" s="143"/>
      <c r="E15" s="125">
        <v>96</v>
      </c>
      <c r="F15" s="41" t="s">
        <v>95</v>
      </c>
      <c r="G15" s="106" t="s">
        <v>96</v>
      </c>
      <c r="H15" s="41" t="s">
        <v>33</v>
      </c>
      <c r="I15" s="52" t="s">
        <v>25</v>
      </c>
      <c r="J15" s="41" t="s">
        <v>34</v>
      </c>
      <c r="K15" s="38">
        <v>43108</v>
      </c>
      <c r="L15" s="38">
        <v>43108</v>
      </c>
      <c r="M15" s="38">
        <v>43283</v>
      </c>
      <c r="N15" s="107">
        <v>287500000</v>
      </c>
      <c r="O15" s="49">
        <v>250000000</v>
      </c>
      <c r="P15" s="107">
        <v>37500000</v>
      </c>
      <c r="Q15" s="104" t="s">
        <v>27</v>
      </c>
      <c r="R15" s="41" t="s">
        <v>74</v>
      </c>
      <c r="S15" s="105" t="s">
        <v>28</v>
      </c>
    </row>
    <row r="16" spans="2:26" ht="45.75" customHeight="1">
      <c r="B16" s="178"/>
      <c r="C16" s="146"/>
      <c r="D16" s="143"/>
      <c r="E16" s="126">
        <v>97</v>
      </c>
      <c r="F16" s="106" t="s">
        <v>81</v>
      </c>
      <c r="G16" s="106" t="s">
        <v>32</v>
      </c>
      <c r="H16" s="106" t="s">
        <v>33</v>
      </c>
      <c r="I16" s="82" t="s">
        <v>25</v>
      </c>
      <c r="J16" s="106" t="s">
        <v>26</v>
      </c>
      <c r="K16" s="108">
        <v>43193</v>
      </c>
      <c r="L16" s="108">
        <v>43222</v>
      </c>
      <c r="M16" s="108">
        <v>43283</v>
      </c>
      <c r="N16" s="107">
        <v>287500000</v>
      </c>
      <c r="O16" s="107">
        <v>250000000</v>
      </c>
      <c r="P16" s="107">
        <v>37500000</v>
      </c>
      <c r="Q16" s="104" t="s">
        <v>27</v>
      </c>
      <c r="R16" s="41" t="s">
        <v>74</v>
      </c>
      <c r="S16" s="105" t="s">
        <v>28</v>
      </c>
    </row>
    <row r="17" spans="2:19" ht="226.5" customHeight="1">
      <c r="B17" s="178"/>
      <c r="C17" s="146"/>
      <c r="D17" s="143"/>
      <c r="E17" s="125">
        <v>105</v>
      </c>
      <c r="F17" s="41" t="s">
        <v>97</v>
      </c>
      <c r="G17" s="41" t="s">
        <v>96</v>
      </c>
      <c r="H17" s="41" t="s">
        <v>33</v>
      </c>
      <c r="I17" s="52" t="s">
        <v>25</v>
      </c>
      <c r="J17" s="41" t="s">
        <v>34</v>
      </c>
      <c r="K17" s="38">
        <v>43360</v>
      </c>
      <c r="L17" s="38">
        <v>43374</v>
      </c>
      <c r="M17" s="38">
        <v>43454</v>
      </c>
      <c r="N17" s="49">
        <v>57500000</v>
      </c>
      <c r="O17" s="49">
        <v>50000000</v>
      </c>
      <c r="P17" s="49">
        <v>7500000</v>
      </c>
      <c r="Q17" s="104" t="s">
        <v>27</v>
      </c>
      <c r="R17" s="41" t="s">
        <v>74</v>
      </c>
      <c r="S17" s="105" t="s">
        <v>28</v>
      </c>
    </row>
    <row r="18" spans="2:19" ht="47.25" customHeight="1" thickBot="1">
      <c r="B18" s="178"/>
      <c r="C18" s="147"/>
      <c r="D18" s="204"/>
      <c r="E18" s="127">
        <v>102</v>
      </c>
      <c r="F18" s="79" t="s">
        <v>81</v>
      </c>
      <c r="G18" s="79" t="s">
        <v>32</v>
      </c>
      <c r="H18" s="79" t="s">
        <v>33</v>
      </c>
      <c r="I18" s="103" t="s">
        <v>25</v>
      </c>
      <c r="J18" s="79" t="s">
        <v>26</v>
      </c>
      <c r="K18" s="50">
        <v>43360</v>
      </c>
      <c r="L18" s="50">
        <v>43374</v>
      </c>
      <c r="M18" s="50">
        <v>43454</v>
      </c>
      <c r="N18" s="109">
        <v>287500000</v>
      </c>
      <c r="O18" s="109">
        <v>250000000</v>
      </c>
      <c r="P18" s="109">
        <v>37500000</v>
      </c>
      <c r="Q18" s="110" t="s">
        <v>27</v>
      </c>
      <c r="R18" s="79" t="s">
        <v>74</v>
      </c>
      <c r="S18" s="111" t="s">
        <v>28</v>
      </c>
    </row>
    <row r="19" spans="2:19" ht="54.75" customHeight="1">
      <c r="B19" s="173">
        <v>2</v>
      </c>
      <c r="C19" s="145" t="s">
        <v>40</v>
      </c>
      <c r="D19" s="39" t="s">
        <v>78</v>
      </c>
      <c r="E19" s="61">
        <v>89</v>
      </c>
      <c r="F19" s="62" t="s">
        <v>32</v>
      </c>
      <c r="G19" s="62" t="s">
        <v>32</v>
      </c>
      <c r="H19" s="62" t="s">
        <v>77</v>
      </c>
      <c r="I19" s="63" t="s">
        <v>25</v>
      </c>
      <c r="J19" s="62" t="s">
        <v>26</v>
      </c>
      <c r="K19" s="11">
        <v>42901</v>
      </c>
      <c r="L19" s="64">
        <v>42901</v>
      </c>
      <c r="M19" s="64">
        <v>43131</v>
      </c>
      <c r="N19" s="12">
        <f t="shared" ref="N19:N20" si="6">O19/0.85</f>
        <v>588235294.11764705</v>
      </c>
      <c r="O19" s="65">
        <v>500000000</v>
      </c>
      <c r="P19" s="12">
        <f t="shared" si="3"/>
        <v>88235294.117647052</v>
      </c>
      <c r="Q19" s="62" t="s">
        <v>27</v>
      </c>
      <c r="R19" s="62" t="s">
        <v>79</v>
      </c>
      <c r="S19" s="66" t="s">
        <v>28</v>
      </c>
    </row>
    <row r="20" spans="2:19" s="6" customFormat="1" ht="39.950000000000003" customHeight="1" thickBot="1">
      <c r="B20" s="205"/>
      <c r="C20" s="147"/>
      <c r="D20" s="40" t="s">
        <v>41</v>
      </c>
      <c r="E20" s="127">
        <v>98</v>
      </c>
      <c r="F20" s="79" t="s">
        <v>103</v>
      </c>
      <c r="G20" s="79" t="s">
        <v>32</v>
      </c>
      <c r="H20" s="79" t="s">
        <v>33</v>
      </c>
      <c r="I20" s="103" t="s">
        <v>25</v>
      </c>
      <c r="J20" s="79" t="s">
        <v>34</v>
      </c>
      <c r="K20" s="50">
        <v>43160</v>
      </c>
      <c r="L20" s="50">
        <v>43160</v>
      </c>
      <c r="M20" s="50">
        <v>43454</v>
      </c>
      <c r="N20" s="109">
        <f t="shared" si="6"/>
        <v>117647058.82352942</v>
      </c>
      <c r="O20" s="109">
        <v>100000000</v>
      </c>
      <c r="P20" s="109">
        <f t="shared" si="3"/>
        <v>17647058.823529422</v>
      </c>
      <c r="Q20" s="110" t="s">
        <v>27</v>
      </c>
      <c r="R20" s="79" t="s">
        <v>28</v>
      </c>
      <c r="S20" s="111" t="s">
        <v>28</v>
      </c>
    </row>
    <row r="21" spans="2:19" s="6" customFormat="1" ht="39.950000000000003" customHeight="1">
      <c r="B21" s="173">
        <v>3</v>
      </c>
      <c r="C21" s="206" t="s">
        <v>42</v>
      </c>
      <c r="D21" s="39" t="s">
        <v>43</v>
      </c>
      <c r="E21" s="128">
        <v>103</v>
      </c>
      <c r="F21" s="112" t="s">
        <v>32</v>
      </c>
      <c r="G21" s="80" t="s">
        <v>32</v>
      </c>
      <c r="H21" s="80" t="s">
        <v>98</v>
      </c>
      <c r="I21" s="113" t="s">
        <v>25</v>
      </c>
      <c r="J21" s="80" t="s">
        <v>26</v>
      </c>
      <c r="K21" s="88">
        <v>43160</v>
      </c>
      <c r="L21" s="88">
        <v>43193</v>
      </c>
      <c r="M21" s="88">
        <v>43312</v>
      </c>
      <c r="N21" s="114">
        <v>588235294.11764705</v>
      </c>
      <c r="O21" s="114">
        <v>500000000</v>
      </c>
      <c r="P21" s="114">
        <v>88235294.117647052</v>
      </c>
      <c r="Q21" s="81" t="s">
        <v>27</v>
      </c>
      <c r="R21" s="80" t="s">
        <v>28</v>
      </c>
      <c r="S21" s="115" t="s">
        <v>28</v>
      </c>
    </row>
    <row r="22" spans="2:19" s="6" customFormat="1" ht="50.25" customHeight="1">
      <c r="B22" s="178"/>
      <c r="C22" s="206"/>
      <c r="D22" s="20" t="s">
        <v>44</v>
      </c>
      <c r="E22" s="125">
        <v>104</v>
      </c>
      <c r="F22" s="41" t="s">
        <v>32</v>
      </c>
      <c r="G22" s="41" t="s">
        <v>32</v>
      </c>
      <c r="H22" s="41" t="s">
        <v>98</v>
      </c>
      <c r="I22" s="52" t="s">
        <v>25</v>
      </c>
      <c r="J22" s="41" t="s">
        <v>26</v>
      </c>
      <c r="K22" s="38">
        <v>43313</v>
      </c>
      <c r="L22" s="38">
        <v>43346</v>
      </c>
      <c r="M22" s="38">
        <v>43437</v>
      </c>
      <c r="N22" s="49">
        <v>941176470.58823538</v>
      </c>
      <c r="O22" s="49">
        <v>800000000</v>
      </c>
      <c r="P22" s="49">
        <v>141176470.58823538</v>
      </c>
      <c r="Q22" s="104" t="s">
        <v>27</v>
      </c>
      <c r="R22" s="41" t="s">
        <v>80</v>
      </c>
      <c r="S22" s="105" t="s">
        <v>28</v>
      </c>
    </row>
    <row r="23" spans="2:19" s="6" customFormat="1" ht="29.25" customHeight="1">
      <c r="B23" s="178"/>
      <c r="C23" s="148" t="s">
        <v>45</v>
      </c>
      <c r="D23" s="141" t="s">
        <v>46</v>
      </c>
      <c r="E23" s="9">
        <v>75</v>
      </c>
      <c r="F23" s="10" t="s">
        <v>47</v>
      </c>
      <c r="G23" s="10" t="s">
        <v>32</v>
      </c>
      <c r="H23" s="10" t="s">
        <v>48</v>
      </c>
      <c r="I23" s="14" t="s">
        <v>25</v>
      </c>
      <c r="J23" s="60" t="s">
        <v>26</v>
      </c>
      <c r="K23" s="11">
        <v>43010</v>
      </c>
      <c r="L23" s="11">
        <v>43040</v>
      </c>
      <c r="M23" s="11">
        <v>43132</v>
      </c>
      <c r="N23" s="12">
        <f>O23/0.85</f>
        <v>470588235.29411769</v>
      </c>
      <c r="O23" s="12">
        <v>400000000</v>
      </c>
      <c r="P23" s="12">
        <f t="shared" ref="P23:P24" si="7">N23-O23</f>
        <v>70588235.294117689</v>
      </c>
      <c r="Q23" s="10" t="s">
        <v>27</v>
      </c>
      <c r="R23" s="10" t="s">
        <v>80</v>
      </c>
      <c r="S23" s="57" t="s">
        <v>28</v>
      </c>
    </row>
    <row r="24" spans="2:19" s="6" customFormat="1" ht="45" customHeight="1" thickBot="1">
      <c r="B24" s="178"/>
      <c r="C24" s="146"/>
      <c r="D24" s="141"/>
      <c r="E24" s="127">
        <v>99</v>
      </c>
      <c r="F24" s="79" t="s">
        <v>104</v>
      </c>
      <c r="G24" s="79" t="s">
        <v>32</v>
      </c>
      <c r="H24" s="79" t="s">
        <v>48</v>
      </c>
      <c r="I24" s="79" t="s">
        <v>25</v>
      </c>
      <c r="J24" s="116" t="s">
        <v>26</v>
      </c>
      <c r="K24" s="50">
        <v>43374</v>
      </c>
      <c r="L24" s="50">
        <v>43405</v>
      </c>
      <c r="M24" s="50">
        <v>43496</v>
      </c>
      <c r="N24" s="109">
        <f t="shared" ref="N24" si="8">O24/0.85</f>
        <v>494117647.05882353</v>
      </c>
      <c r="O24" s="109">
        <v>420000000</v>
      </c>
      <c r="P24" s="109">
        <f t="shared" si="7"/>
        <v>74117647.058823526</v>
      </c>
      <c r="Q24" s="117" t="s">
        <v>27</v>
      </c>
      <c r="R24" s="79" t="s">
        <v>80</v>
      </c>
      <c r="S24" s="111" t="s">
        <v>28</v>
      </c>
    </row>
    <row r="25" spans="2:19" s="16" customFormat="1" ht="51" customHeight="1">
      <c r="B25" s="175">
        <v>4</v>
      </c>
      <c r="C25" s="145" t="s">
        <v>69</v>
      </c>
      <c r="D25" s="142" t="s">
        <v>61</v>
      </c>
      <c r="E25" s="9">
        <v>78</v>
      </c>
      <c r="F25" s="10" t="s">
        <v>32</v>
      </c>
      <c r="G25" s="10" t="s">
        <v>64</v>
      </c>
      <c r="H25" s="13" t="s">
        <v>62</v>
      </c>
      <c r="I25" s="14" t="s">
        <v>63</v>
      </c>
      <c r="J25" s="15" t="s">
        <v>34</v>
      </c>
      <c r="K25" s="11">
        <v>42744</v>
      </c>
      <c r="L25" s="11">
        <v>42744</v>
      </c>
      <c r="M25" s="45">
        <v>43467</v>
      </c>
      <c r="N25" s="12">
        <f>O25/1</f>
        <v>1150000000</v>
      </c>
      <c r="O25" s="12">
        <v>1150000000</v>
      </c>
      <c r="P25" s="12">
        <f>N25-O25</f>
        <v>0</v>
      </c>
      <c r="Q25" s="58" t="s">
        <v>27</v>
      </c>
      <c r="R25" s="14" t="s">
        <v>75</v>
      </c>
      <c r="S25" s="59" t="s">
        <v>28</v>
      </c>
    </row>
    <row r="26" spans="2:19" s="16" customFormat="1" ht="54" customHeight="1">
      <c r="B26" s="176"/>
      <c r="C26" s="146"/>
      <c r="D26" s="143"/>
      <c r="E26" s="128">
        <v>91</v>
      </c>
      <c r="F26" s="80" t="s">
        <v>101</v>
      </c>
      <c r="G26" s="83" t="s">
        <v>84</v>
      </c>
      <c r="H26" s="84" t="s">
        <v>85</v>
      </c>
      <c r="I26" s="85" t="s">
        <v>86</v>
      </c>
      <c r="J26" s="86" t="s">
        <v>26</v>
      </c>
      <c r="K26" s="87">
        <v>43132</v>
      </c>
      <c r="L26" s="88">
        <v>43132</v>
      </c>
      <c r="M26" s="89">
        <v>43194</v>
      </c>
      <c r="N26" s="90">
        <f>O26/0.85</f>
        <v>94117647.058823526</v>
      </c>
      <c r="O26" s="90">
        <v>80000000</v>
      </c>
      <c r="P26" s="90">
        <f t="shared" ref="P26" si="9">N26-O26</f>
        <v>14117647.058823526</v>
      </c>
      <c r="Q26" s="91" t="s">
        <v>27</v>
      </c>
      <c r="R26" s="83" t="s">
        <v>75</v>
      </c>
      <c r="S26" s="92" t="s">
        <v>28</v>
      </c>
    </row>
    <row r="27" spans="2:19" s="16" customFormat="1" ht="66.75" customHeight="1">
      <c r="B27" s="176"/>
      <c r="C27" s="146"/>
      <c r="D27" s="143"/>
      <c r="E27" s="125">
        <v>106</v>
      </c>
      <c r="F27" s="41" t="s">
        <v>101</v>
      </c>
      <c r="G27" s="21" t="s">
        <v>84</v>
      </c>
      <c r="H27" s="27" t="s">
        <v>85</v>
      </c>
      <c r="I27" s="23" t="s">
        <v>86</v>
      </c>
      <c r="J27" s="28" t="s">
        <v>26</v>
      </c>
      <c r="K27" s="38">
        <v>43266</v>
      </c>
      <c r="L27" s="38">
        <v>43266</v>
      </c>
      <c r="M27" s="38">
        <v>43353</v>
      </c>
      <c r="N27" s="90">
        <f>O27/0.85</f>
        <v>94117647.058823526</v>
      </c>
      <c r="O27" s="49">
        <v>80000000</v>
      </c>
      <c r="P27" s="49">
        <f>N27-O27</f>
        <v>14117647.058823526</v>
      </c>
      <c r="Q27" s="33" t="s">
        <v>27</v>
      </c>
      <c r="R27" s="21" t="s">
        <v>75</v>
      </c>
      <c r="S27" s="31" t="s">
        <v>28</v>
      </c>
    </row>
    <row r="28" spans="2:19" s="17" customFormat="1" ht="39.950000000000003" customHeight="1">
      <c r="B28" s="176"/>
      <c r="C28" s="146"/>
      <c r="D28" s="151" t="s">
        <v>50</v>
      </c>
      <c r="E28" s="125">
        <v>92</v>
      </c>
      <c r="F28" s="21" t="s">
        <v>32</v>
      </c>
      <c r="G28" s="21" t="s">
        <v>32</v>
      </c>
      <c r="H28" s="27" t="s">
        <v>87</v>
      </c>
      <c r="I28" s="23" t="s">
        <v>49</v>
      </c>
      <c r="J28" s="28" t="s">
        <v>26</v>
      </c>
      <c r="K28" s="87">
        <v>43132</v>
      </c>
      <c r="L28" s="88">
        <v>43132</v>
      </c>
      <c r="M28" s="89">
        <v>43194</v>
      </c>
      <c r="N28" s="22">
        <f t="shared" ref="N28:N29" si="10">O28/0.85</f>
        <v>94117647.058823526</v>
      </c>
      <c r="O28" s="22">
        <v>80000000</v>
      </c>
      <c r="P28" s="22">
        <f t="shared" ref="P28" si="11">N28-O28</f>
        <v>14117647.058823526</v>
      </c>
      <c r="Q28" s="33" t="s">
        <v>27</v>
      </c>
      <c r="R28" s="21" t="s">
        <v>88</v>
      </c>
      <c r="S28" s="31" t="s">
        <v>28</v>
      </c>
    </row>
    <row r="29" spans="2:19" s="17" customFormat="1" ht="39.950000000000003" customHeight="1">
      <c r="B29" s="176"/>
      <c r="C29" s="146"/>
      <c r="D29" s="152"/>
      <c r="E29" s="125">
        <v>107</v>
      </c>
      <c r="F29" s="21" t="s">
        <v>32</v>
      </c>
      <c r="G29" s="21" t="s">
        <v>32</v>
      </c>
      <c r="H29" s="27" t="s">
        <v>87</v>
      </c>
      <c r="I29" s="23" t="s">
        <v>49</v>
      </c>
      <c r="J29" s="28" t="s">
        <v>26</v>
      </c>
      <c r="K29" s="38">
        <v>43266</v>
      </c>
      <c r="L29" s="38">
        <v>43266</v>
      </c>
      <c r="M29" s="38">
        <v>43353</v>
      </c>
      <c r="N29" s="22">
        <f t="shared" si="10"/>
        <v>94117647.058823526</v>
      </c>
      <c r="O29" s="49">
        <v>80000000</v>
      </c>
      <c r="P29" s="49">
        <f>N29-O29</f>
        <v>14117647.058823526</v>
      </c>
      <c r="Q29" s="33" t="s">
        <v>27</v>
      </c>
      <c r="R29" s="21" t="s">
        <v>88</v>
      </c>
      <c r="S29" s="31" t="s">
        <v>28</v>
      </c>
    </row>
    <row r="30" spans="2:19" s="16" customFormat="1" ht="84" customHeight="1">
      <c r="B30" s="176"/>
      <c r="C30" s="146"/>
      <c r="D30" s="144" t="s">
        <v>51</v>
      </c>
      <c r="E30" s="93">
        <v>50</v>
      </c>
      <c r="F30" s="94" t="s">
        <v>89</v>
      </c>
      <c r="G30" s="94" t="s">
        <v>32</v>
      </c>
      <c r="H30" s="95" t="s">
        <v>52</v>
      </c>
      <c r="I30" s="95" t="s">
        <v>49</v>
      </c>
      <c r="J30" s="95" t="s">
        <v>34</v>
      </c>
      <c r="K30" s="96">
        <v>42744</v>
      </c>
      <c r="L30" s="96">
        <v>42744</v>
      </c>
      <c r="M30" s="97">
        <v>43105</v>
      </c>
      <c r="N30" s="98">
        <f>O30/1</f>
        <v>150000000</v>
      </c>
      <c r="O30" s="98">
        <v>150000000</v>
      </c>
      <c r="P30" s="99">
        <f>N30-O30</f>
        <v>0</v>
      </c>
      <c r="Q30" s="100" t="s">
        <v>27</v>
      </c>
      <c r="R30" s="94" t="s">
        <v>53</v>
      </c>
      <c r="S30" s="101" t="s">
        <v>28</v>
      </c>
    </row>
    <row r="31" spans="2:19" s="16" customFormat="1" ht="205.5" customHeight="1">
      <c r="B31" s="176"/>
      <c r="C31" s="146"/>
      <c r="D31" s="143"/>
      <c r="E31" s="93">
        <v>51</v>
      </c>
      <c r="F31" s="94" t="s">
        <v>90</v>
      </c>
      <c r="G31" s="94" t="s">
        <v>32</v>
      </c>
      <c r="H31" s="95" t="s">
        <v>52</v>
      </c>
      <c r="I31" s="95" t="s">
        <v>49</v>
      </c>
      <c r="J31" s="95" t="s">
        <v>34</v>
      </c>
      <c r="K31" s="96">
        <v>42744</v>
      </c>
      <c r="L31" s="96">
        <v>42744</v>
      </c>
      <c r="M31" s="97">
        <v>43105</v>
      </c>
      <c r="N31" s="98">
        <f>O31/1</f>
        <v>500000000</v>
      </c>
      <c r="O31" s="98">
        <v>500000000</v>
      </c>
      <c r="P31" s="99">
        <f>N31-O31</f>
        <v>0</v>
      </c>
      <c r="Q31" s="100" t="s">
        <v>27</v>
      </c>
      <c r="R31" s="94" t="s">
        <v>53</v>
      </c>
      <c r="S31" s="101" t="s">
        <v>28</v>
      </c>
    </row>
    <row r="32" spans="2:19" s="16" customFormat="1" ht="45" customHeight="1">
      <c r="B32" s="176"/>
      <c r="C32" s="146"/>
      <c r="D32" s="143"/>
      <c r="E32" s="9">
        <v>52</v>
      </c>
      <c r="F32" s="10" t="s">
        <v>60</v>
      </c>
      <c r="G32" s="10" t="s">
        <v>65</v>
      </c>
      <c r="H32" s="13" t="s">
        <v>52</v>
      </c>
      <c r="I32" s="14" t="s">
        <v>49</v>
      </c>
      <c r="J32" s="15" t="s">
        <v>34</v>
      </c>
      <c r="K32" s="11">
        <v>42828</v>
      </c>
      <c r="L32" s="11">
        <v>42828</v>
      </c>
      <c r="M32" s="11">
        <v>43193</v>
      </c>
      <c r="N32" s="12">
        <f t="shared" ref="N32" si="12">O32/0.85</f>
        <v>35294117.647058822</v>
      </c>
      <c r="O32" s="12">
        <v>30000000</v>
      </c>
      <c r="P32" s="12">
        <f t="shared" ref="P32" si="13">N32-O32</f>
        <v>5294117.6470588222</v>
      </c>
      <c r="Q32" s="32" t="s">
        <v>27</v>
      </c>
      <c r="R32" s="10" t="s">
        <v>53</v>
      </c>
      <c r="S32" s="30" t="s">
        <v>28</v>
      </c>
    </row>
    <row r="33" spans="2:20" s="16" customFormat="1" ht="49.5" customHeight="1">
      <c r="B33" s="176"/>
      <c r="C33" s="146"/>
      <c r="D33" s="143"/>
      <c r="E33" s="125">
        <v>93</v>
      </c>
      <c r="F33" s="41" t="s">
        <v>91</v>
      </c>
      <c r="G33" s="21" t="s">
        <v>32</v>
      </c>
      <c r="H33" s="27" t="s">
        <v>92</v>
      </c>
      <c r="I33" s="23" t="s">
        <v>49</v>
      </c>
      <c r="J33" s="28" t="s">
        <v>26</v>
      </c>
      <c r="K33" s="87">
        <v>43132</v>
      </c>
      <c r="L33" s="88">
        <v>43132</v>
      </c>
      <c r="M33" s="89">
        <v>43194</v>
      </c>
      <c r="N33" s="22">
        <f>O33/0.85</f>
        <v>352941176.47058827</v>
      </c>
      <c r="O33" s="22">
        <v>300000000</v>
      </c>
      <c r="P33" s="22">
        <f>N33-O33</f>
        <v>52941176.470588267</v>
      </c>
      <c r="Q33" s="33" t="s">
        <v>27</v>
      </c>
      <c r="R33" s="21" t="s">
        <v>53</v>
      </c>
      <c r="S33" s="31" t="s">
        <v>28</v>
      </c>
    </row>
    <row r="34" spans="2:20" s="16" customFormat="1" ht="53.25" customHeight="1">
      <c r="B34" s="176"/>
      <c r="C34" s="146"/>
      <c r="D34" s="143"/>
      <c r="E34" s="125">
        <v>108</v>
      </c>
      <c r="F34" s="41" t="s">
        <v>93</v>
      </c>
      <c r="G34" s="21" t="s">
        <v>32</v>
      </c>
      <c r="H34" s="27" t="s">
        <v>92</v>
      </c>
      <c r="I34" s="23" t="s">
        <v>49</v>
      </c>
      <c r="J34" s="28" t="s">
        <v>26</v>
      </c>
      <c r="K34" s="38">
        <v>43266</v>
      </c>
      <c r="L34" s="38">
        <v>43266</v>
      </c>
      <c r="M34" s="38">
        <v>43353</v>
      </c>
      <c r="N34" s="22">
        <f>O34/0.85</f>
        <v>352941176.47058827</v>
      </c>
      <c r="O34" s="22">
        <v>300000000</v>
      </c>
      <c r="P34" s="49">
        <f>N34-O34</f>
        <v>52941176.470588267</v>
      </c>
      <c r="Q34" s="33" t="s">
        <v>27</v>
      </c>
      <c r="R34" s="21" t="s">
        <v>53</v>
      </c>
      <c r="S34" s="31" t="s">
        <v>28</v>
      </c>
    </row>
    <row r="35" spans="2:20" s="17" customFormat="1" ht="30" customHeight="1">
      <c r="B35" s="176"/>
      <c r="C35" s="146"/>
      <c r="D35" s="151" t="s">
        <v>54</v>
      </c>
      <c r="E35" s="125">
        <v>94</v>
      </c>
      <c r="F35" s="21" t="s">
        <v>32</v>
      </c>
      <c r="G35" s="21" t="s">
        <v>32</v>
      </c>
      <c r="H35" s="27" t="s">
        <v>94</v>
      </c>
      <c r="I35" s="23" t="s">
        <v>49</v>
      </c>
      <c r="J35" s="28" t="s">
        <v>26</v>
      </c>
      <c r="K35" s="87">
        <v>43132</v>
      </c>
      <c r="L35" s="88">
        <v>43132</v>
      </c>
      <c r="M35" s="89">
        <v>43194</v>
      </c>
      <c r="N35" s="102">
        <f>O35/0.6</f>
        <v>500000000</v>
      </c>
      <c r="O35" s="102">
        <v>300000000</v>
      </c>
      <c r="P35" s="102">
        <f t="shared" ref="P35:P36" si="14">N35-O35</f>
        <v>200000000</v>
      </c>
      <c r="Q35" s="33" t="s">
        <v>27</v>
      </c>
      <c r="R35" s="21" t="s">
        <v>38</v>
      </c>
      <c r="S35" s="31" t="s">
        <v>28</v>
      </c>
    </row>
    <row r="36" spans="2:20" s="17" customFormat="1" ht="30" customHeight="1" thickBot="1">
      <c r="B36" s="177"/>
      <c r="C36" s="147"/>
      <c r="D36" s="153"/>
      <c r="E36" s="129">
        <v>109</v>
      </c>
      <c r="F36" s="24" t="s">
        <v>32</v>
      </c>
      <c r="G36" s="24" t="s">
        <v>32</v>
      </c>
      <c r="H36" s="29" t="s">
        <v>94</v>
      </c>
      <c r="I36" s="25" t="s">
        <v>49</v>
      </c>
      <c r="J36" s="34" t="s">
        <v>26</v>
      </c>
      <c r="K36" s="38">
        <v>43266</v>
      </c>
      <c r="L36" s="38">
        <v>43266</v>
      </c>
      <c r="M36" s="38">
        <v>43353</v>
      </c>
      <c r="N36" s="26">
        <f>O36/0.6</f>
        <v>500000000</v>
      </c>
      <c r="O36" s="26">
        <v>300000000</v>
      </c>
      <c r="P36" s="26">
        <f t="shared" si="14"/>
        <v>200000000</v>
      </c>
      <c r="Q36" s="35" t="s">
        <v>27</v>
      </c>
      <c r="R36" s="36" t="s">
        <v>38</v>
      </c>
      <c r="S36" s="37" t="s">
        <v>28</v>
      </c>
    </row>
    <row r="37" spans="2:20" ht="39.950000000000003" customHeight="1">
      <c r="B37" s="173">
        <v>5</v>
      </c>
      <c r="C37" s="145" t="s">
        <v>55</v>
      </c>
      <c r="D37" s="43" t="s">
        <v>56</v>
      </c>
      <c r="E37" s="130">
        <v>100</v>
      </c>
      <c r="F37" s="118" t="s">
        <v>32</v>
      </c>
      <c r="G37" s="118" t="s">
        <v>32</v>
      </c>
      <c r="H37" s="119" t="s">
        <v>99</v>
      </c>
      <c r="I37" s="120" t="s">
        <v>25</v>
      </c>
      <c r="J37" s="118" t="s">
        <v>34</v>
      </c>
      <c r="K37" s="121">
        <v>43160</v>
      </c>
      <c r="L37" s="121">
        <v>43160</v>
      </c>
      <c r="M37" s="121">
        <v>43496</v>
      </c>
      <c r="N37" s="122">
        <f>O37/0.7</f>
        <v>4285714285.7142859</v>
      </c>
      <c r="O37" s="122">
        <v>3000000000</v>
      </c>
      <c r="P37" s="122">
        <f>N37-O37</f>
        <v>1285714285.7142859</v>
      </c>
      <c r="Q37" s="131" t="s">
        <v>27</v>
      </c>
      <c r="R37" s="118" t="s">
        <v>100</v>
      </c>
      <c r="S37" s="123" t="s">
        <v>28</v>
      </c>
    </row>
    <row r="38" spans="2:20" ht="51.75" customHeight="1" thickBot="1">
      <c r="B38" s="174"/>
      <c r="C38" s="147"/>
      <c r="D38" s="55" t="s">
        <v>57</v>
      </c>
      <c r="E38" s="132">
        <v>61</v>
      </c>
      <c r="F38" s="133" t="s">
        <v>32</v>
      </c>
      <c r="G38" s="133" t="s">
        <v>32</v>
      </c>
      <c r="H38" s="134" t="s">
        <v>58</v>
      </c>
      <c r="I38" s="135" t="s">
        <v>49</v>
      </c>
      <c r="J38" s="133" t="s">
        <v>34</v>
      </c>
      <c r="K38" s="136">
        <v>42828</v>
      </c>
      <c r="L38" s="136">
        <v>42828</v>
      </c>
      <c r="M38" s="136">
        <v>43769</v>
      </c>
      <c r="N38" s="137">
        <f>O38/0.4</f>
        <v>1250000000</v>
      </c>
      <c r="O38" s="137">
        <v>500000000</v>
      </c>
      <c r="P38" s="137">
        <f t="shared" si="3"/>
        <v>750000000</v>
      </c>
      <c r="Q38" s="133" t="s">
        <v>27</v>
      </c>
      <c r="R38" s="133" t="s">
        <v>82</v>
      </c>
      <c r="S38" s="138" t="s">
        <v>28</v>
      </c>
      <c r="T38" s="42"/>
    </row>
    <row r="40" spans="2:20" ht="15.75" customHeight="1">
      <c r="C40" s="150" t="s">
        <v>59</v>
      </c>
      <c r="D40" s="150"/>
      <c r="E40" s="150"/>
      <c r="F40" s="150"/>
      <c r="G40" s="150"/>
    </row>
    <row r="41" spans="2:20">
      <c r="K41" s="18"/>
      <c r="M41" s="8"/>
      <c r="N41" s="8"/>
      <c r="O41" s="8"/>
      <c r="P41" s="8"/>
    </row>
    <row r="42" spans="2:20" ht="15.75">
      <c r="C42" s="149" t="s">
        <v>83</v>
      </c>
      <c r="D42" s="149"/>
      <c r="E42" s="149"/>
      <c r="F42" s="149"/>
      <c r="G42" s="54"/>
      <c r="M42" s="8"/>
      <c r="N42" s="8"/>
      <c r="O42" s="8"/>
    </row>
    <row r="43" spans="2:20" ht="15.75" thickBot="1">
      <c r="M43" s="8"/>
      <c r="N43" s="8"/>
      <c r="O43" s="8"/>
    </row>
    <row r="44" spans="2:20" ht="16.5" customHeight="1" thickBot="1">
      <c r="C44" s="19"/>
      <c r="D44" s="139" t="s">
        <v>102</v>
      </c>
      <c r="E44" s="140"/>
      <c r="F44" s="140"/>
      <c r="G44" s="140"/>
      <c r="H44" s="53"/>
      <c r="I44" s="53"/>
      <c r="J44" s="8"/>
      <c r="K44" s="8"/>
      <c r="L44" s="8"/>
      <c r="M44" s="8"/>
      <c r="N44" s="8"/>
      <c r="O44" s="8"/>
      <c r="P44" s="8"/>
    </row>
    <row r="45" spans="2:20">
      <c r="J45" s="8"/>
      <c r="K45" s="8"/>
      <c r="L45" s="8"/>
      <c r="M45" s="8"/>
      <c r="N45" s="8"/>
      <c r="O45" s="8"/>
      <c r="P45" s="8"/>
    </row>
    <row r="46" spans="2:20">
      <c r="J46" s="8"/>
      <c r="K46" s="8"/>
      <c r="L46" s="8"/>
      <c r="M46" s="8"/>
      <c r="N46" s="8"/>
      <c r="O46" s="8"/>
      <c r="P46" s="8"/>
    </row>
    <row r="47" spans="2:20">
      <c r="J47" s="8"/>
      <c r="K47" s="8"/>
      <c r="L47" s="8"/>
      <c r="M47" s="8"/>
      <c r="N47" s="8"/>
      <c r="O47" s="8"/>
      <c r="P47" s="8"/>
      <c r="R47" s="8"/>
    </row>
    <row r="48" spans="2:20">
      <c r="J48" s="8"/>
      <c r="K48" s="8"/>
      <c r="L48" s="8"/>
      <c r="M48" s="8"/>
      <c r="N48" s="51"/>
      <c r="O48" s="8"/>
      <c r="P48" s="8"/>
    </row>
  </sheetData>
  <mergeCells count="44">
    <mergeCell ref="D7:D8"/>
    <mergeCell ref="C7:C9"/>
    <mergeCell ref="D10:D12"/>
    <mergeCell ref="D13:D18"/>
    <mergeCell ref="B21:B24"/>
    <mergeCell ref="C19:C20"/>
    <mergeCell ref="C10:C18"/>
    <mergeCell ref="B19:B20"/>
    <mergeCell ref="C21:C22"/>
    <mergeCell ref="B37:B38"/>
    <mergeCell ref="C37:C38"/>
    <mergeCell ref="B25:B36"/>
    <mergeCell ref="B7:B18"/>
    <mergeCell ref="B2:S3"/>
    <mergeCell ref="B4:D4"/>
    <mergeCell ref="F4:I4"/>
    <mergeCell ref="J4:Q4"/>
    <mergeCell ref="R4:S4"/>
    <mergeCell ref="S5:S6"/>
    <mergeCell ref="G5:G6"/>
    <mergeCell ref="H5:H6"/>
    <mergeCell ref="I5:I6"/>
    <mergeCell ref="J5:J6"/>
    <mergeCell ref="K5:K6"/>
    <mergeCell ref="L5:L6"/>
    <mergeCell ref="M5:M6"/>
    <mergeCell ref="N5:P5"/>
    <mergeCell ref="Q5:Q6"/>
    <mergeCell ref="R5:R6"/>
    <mergeCell ref="B5:B6"/>
    <mergeCell ref="C5:C6"/>
    <mergeCell ref="D5:D6"/>
    <mergeCell ref="E5:E6"/>
    <mergeCell ref="F5:F6"/>
    <mergeCell ref="D44:G44"/>
    <mergeCell ref="D23:D24"/>
    <mergeCell ref="D25:D27"/>
    <mergeCell ref="D30:D34"/>
    <mergeCell ref="C25:C36"/>
    <mergeCell ref="C23:C24"/>
    <mergeCell ref="C42:F42"/>
    <mergeCell ref="C40:G40"/>
    <mergeCell ref="D28:D29"/>
    <mergeCell ref="D35:D36"/>
  </mergeCells>
  <pageMargins left="0.70866141732283472" right="0.70866141732283472" top="0.78740157480314965" bottom="0.78740157480314965" header="0.31496062992125984" footer="0.31496062992125984"/>
  <pageSetup paperSize="8" scale="47" fitToHeight="0" orientation="landscape" r:id="rId1"/>
  <rowBreaks count="1" manualBreakCount="1">
    <brk id="20" min="1" max="18" man="1"/>
  </rowBreaks>
  <colBreaks count="1" manualBreakCount="1">
    <brk id="19" max="1048575" man="1"/>
  </colBreaks>
  <ignoredErrors>
    <ignoredError sqref="E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Harmonogram2018</vt:lpstr>
      <vt:lpstr>Harmonogram2018!Názvy_tisku</vt:lpstr>
      <vt:lpstr>Harmonogram2018!Oblast_tisku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 Daniel</dc:creator>
  <cp:lastModifiedBy>Jiří Reichl</cp:lastModifiedBy>
  <cp:lastPrinted>2017-09-19T09:08:41Z</cp:lastPrinted>
  <dcterms:created xsi:type="dcterms:W3CDTF">2016-08-30T13:12:28Z</dcterms:created>
  <dcterms:modified xsi:type="dcterms:W3CDTF">2017-09-29T05:55:32Z</dcterms:modified>
</cp:coreProperties>
</file>